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00" windowHeight="9660" activeTab="0"/>
  </bookViews>
  <sheets>
    <sheet name="проценты (4)" sheetId="1" r:id="rId1"/>
  </sheets>
  <definedNames/>
  <calcPr fullCalcOnLoad="1"/>
</workbook>
</file>

<file path=xl/comments1.xml><?xml version="1.0" encoding="utf-8"?>
<comments xmlns="http://schemas.openxmlformats.org/spreadsheetml/2006/main">
  <authors>
    <author>PK6</author>
  </authors>
  <commentList>
    <comment ref="G7" authorId="0">
      <text>
        <r>
          <rPr>
            <b/>
            <sz val="8"/>
            <rFont val="Tahoma"/>
            <family val="2"/>
          </rPr>
          <t>PK6:</t>
        </r>
        <r>
          <rPr>
            <sz val="8"/>
            <rFont val="Tahoma"/>
            <family val="2"/>
          </rPr>
          <t xml:space="preserve">
Банк снизил ставку депозита с9,75 до 8,75,новая ставка действует с 5 марта. Изъятия депозита не было.</t>
        </r>
      </text>
    </comment>
    <comment ref="F8" authorId="0">
      <text>
        <r>
          <rPr>
            <b/>
            <sz val="8"/>
            <rFont val="Tahoma"/>
            <family val="2"/>
          </rPr>
          <t>PK6:</t>
        </r>
        <r>
          <rPr>
            <sz val="8"/>
            <rFont val="Tahoma"/>
            <family val="2"/>
          </rPr>
          <t xml:space="preserve">
Банк снизил ставку депозита с9,75 до 8,75,новая ставка действует с 5 марта. Изъятия депозита не было.</t>
        </r>
      </text>
    </comment>
    <comment ref="F13" authorId="0">
      <text>
        <r>
          <rPr>
            <b/>
            <sz val="8"/>
            <rFont val="Tahoma"/>
            <family val="2"/>
          </rPr>
          <t>PK6:</t>
        </r>
        <r>
          <rPr>
            <sz val="8"/>
            <rFont val="Tahoma"/>
            <family val="2"/>
          </rPr>
          <t xml:space="preserve">
Банк снизил ставку депозита с8,75 до 8,новая ставка действует с 7 июня. Изъятия депозита не было.</t>
        </r>
      </text>
    </comment>
  </commentList>
</comments>
</file>

<file path=xl/sharedStrings.xml><?xml version="1.0" encoding="utf-8"?>
<sst xmlns="http://schemas.openxmlformats.org/spreadsheetml/2006/main" count="70" uniqueCount="52">
  <si>
    <t>Капитализация Гарантийного Фонда на 31.03.2010</t>
  </si>
  <si>
    <t>№</t>
  </si>
  <si>
    <t>Договор банковского вклада</t>
  </si>
  <si>
    <t>Банк</t>
  </si>
  <si>
    <t xml:space="preserve">Доходность % </t>
  </si>
  <si>
    <t>Сумма депозита (руб.)</t>
  </si>
  <si>
    <t>Дата размещения</t>
  </si>
  <si>
    <t>Дата окончания  размещения</t>
  </si>
  <si>
    <t>Срок размещения</t>
  </si>
  <si>
    <t>4 кв 2009 (руб.)</t>
  </si>
  <si>
    <t>1 кв 2010</t>
  </si>
  <si>
    <t>Кол-во дней депозита на 31.03.2010</t>
  </si>
  <si>
    <t>Сумма процентов на 31.03.2010 (руб.)</t>
  </si>
  <si>
    <t>2кв 2010</t>
  </si>
  <si>
    <t>Кол-во дней депозита на 2 кв</t>
  </si>
  <si>
    <t>Сумма процентов на 30.06.2010 (руб.)</t>
  </si>
  <si>
    <t xml:space="preserve">Всего капитализация </t>
  </si>
  <si>
    <t>№10/04/197/10-ГЮ от 11 марта 2010г.</t>
  </si>
  <si>
    <t>ОАО "Россельхозбанк"</t>
  </si>
  <si>
    <t>91 день</t>
  </si>
  <si>
    <t>№49/196/10-ГЮ от 12 марта 2010 г.</t>
  </si>
  <si>
    <t>ОАО Банк ВТБ в г. Вологда</t>
  </si>
  <si>
    <t>№107/190/10-ГЮ от 11 марта 2010г.</t>
  </si>
  <si>
    <t>АК Сбербанк РФ, Вологодское отделение № 8638</t>
  </si>
  <si>
    <t>ОАО КБ "Севергазбанк"</t>
  </si>
  <si>
    <t>1096 дней/до 9 ноября 2012</t>
  </si>
  <si>
    <t>Доп .согл.к д.№14-Д/2009 от 09. 11. 2009</t>
  </si>
  <si>
    <t>1097 дней/до 9 ноября 2012</t>
  </si>
  <si>
    <t>№10/10</t>
  </si>
  <si>
    <t>31 день</t>
  </si>
  <si>
    <t>№66 от 09.06.2010</t>
  </si>
  <si>
    <t>Доп. согл. от 10.06.2010 №107/190/10-ГЮ от 11 марта 2010г.</t>
  </si>
  <si>
    <t>№105 09 февраля 2010</t>
  </si>
  <si>
    <t>1095 дней</t>
  </si>
  <si>
    <t>Доп.согл. от 07.06.2010№14-Д/2009 от 09 ноября 2009</t>
  </si>
  <si>
    <t>№1400-02-10-09 09 февраля 2010</t>
  </si>
  <si>
    <t>ОАО "Промсвязьбанк"</t>
  </si>
  <si>
    <t>№30-Р/2010 08 февраля 2010</t>
  </si>
  <si>
    <t>ОАО "Балтийский Инвестиционный Банк"</t>
  </si>
  <si>
    <t>08 февраля 2011</t>
  </si>
  <si>
    <t>№MDN-0002-M041-0001 от 30 декабря 2009</t>
  </si>
  <si>
    <t>ОАО "Меткомбанк"</t>
  </si>
  <si>
    <t>28 декабря 2012</t>
  </si>
  <si>
    <t>№MDN-0002-M041-0001 от 19 марта 2010</t>
  </si>
  <si>
    <t>№015/Д-09 20 октября 2009</t>
  </si>
  <si>
    <t xml:space="preserve">Банк "Северный кредит" (ЗАО) </t>
  </si>
  <si>
    <t>20 октября 2012</t>
  </si>
  <si>
    <t>Доп. согл. к №015/Д-09 25 ноября 2009</t>
  </si>
  <si>
    <t>Доп. согл. к №015/Д-09 24.03.2010</t>
  </si>
  <si>
    <t xml:space="preserve">р/сч   Ф. Вологодский ОАО "Банк ВТБ Северо-Запад"г. Вологда </t>
  </si>
  <si>
    <t>Всего</t>
  </si>
  <si>
    <t>Специальный расчетный счет Гарантийного фонда ОАО Банк  "ВТБ Северо-Запад"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</si>
</sst>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3" tint="0.39998000860214233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/>
    </xf>
    <xf numFmtId="164" fontId="43" fillId="34" borderId="11" xfId="0" applyNumberFormat="1" applyFont="1" applyFill="1" applyBorder="1" applyAlignment="1">
      <alignment/>
    </xf>
    <xf numFmtId="3" fontId="43" fillId="34" borderId="11" xfId="0" applyNumberFormat="1" applyFont="1" applyFill="1" applyBorder="1" applyAlignment="1">
      <alignment/>
    </xf>
    <xf numFmtId="14" fontId="43" fillId="34" borderId="11" xfId="0" applyNumberFormat="1" applyFont="1" applyFill="1" applyBorder="1" applyAlignment="1">
      <alignment/>
    </xf>
    <xf numFmtId="14" fontId="43" fillId="34" borderId="12" xfId="0" applyNumberFormat="1" applyFont="1" applyFill="1" applyBorder="1" applyAlignment="1">
      <alignment/>
    </xf>
    <xf numFmtId="3" fontId="43" fillId="34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/>
    </xf>
    <xf numFmtId="164" fontId="43" fillId="34" borderId="12" xfId="0" applyNumberFormat="1" applyFont="1" applyFill="1" applyBorder="1" applyAlignment="1">
      <alignment/>
    </xf>
    <xf numFmtId="0" fontId="43" fillId="34" borderId="12" xfId="0" applyFont="1" applyFill="1" applyBorder="1" applyAlignment="1">
      <alignment wrapText="1"/>
    </xf>
    <xf numFmtId="10" fontId="43" fillId="34" borderId="12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8" fillId="34" borderId="13" xfId="0" applyFont="1" applyFill="1" applyBorder="1" applyAlignment="1">
      <alignment/>
    </xf>
    <xf numFmtId="0" fontId="43" fillId="35" borderId="0" xfId="0" applyFont="1" applyFill="1" applyAlignment="1">
      <alignment/>
    </xf>
    <xf numFmtId="9" fontId="43" fillId="34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9" fontId="47" fillId="0" borderId="12" xfId="0" applyNumberFormat="1" applyFont="1" applyBorder="1" applyAlignment="1">
      <alignment/>
    </xf>
    <xf numFmtId="3" fontId="47" fillId="0" borderId="12" xfId="0" applyNumberFormat="1" applyFont="1" applyFill="1" applyBorder="1" applyAlignment="1">
      <alignment/>
    </xf>
    <xf numFmtId="14" fontId="47" fillId="0" borderId="11" xfId="0" applyNumberFormat="1" applyFont="1" applyBorder="1" applyAlignment="1">
      <alignment/>
    </xf>
    <xf numFmtId="14" fontId="47" fillId="0" borderId="12" xfId="0" applyNumberFormat="1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35" borderId="12" xfId="0" applyNumberFormat="1" applyFont="1" applyFill="1" applyBorder="1" applyAlignment="1">
      <alignment/>
    </xf>
    <xf numFmtId="14" fontId="43" fillId="0" borderId="11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25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9" fontId="8" fillId="0" borderId="15" xfId="0" applyNumberFormat="1" applyFont="1" applyBorder="1" applyAlignment="1">
      <alignment/>
    </xf>
    <xf numFmtId="3" fontId="8" fillId="0" borderId="14" xfId="0" applyNumberFormat="1" applyFont="1" applyFill="1" applyBorder="1" applyAlignment="1">
      <alignment/>
    </xf>
    <xf numFmtId="14" fontId="8" fillId="0" borderId="16" xfId="0" applyNumberFormat="1" applyFont="1" applyBorder="1" applyAlignment="1">
      <alignment/>
    </xf>
    <xf numFmtId="14" fontId="8" fillId="0" borderId="14" xfId="0" applyNumberFormat="1" applyFont="1" applyBorder="1" applyAlignment="1">
      <alignment/>
    </xf>
    <xf numFmtId="14" fontId="8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wrapText="1"/>
    </xf>
    <xf numFmtId="9" fontId="8" fillId="0" borderId="17" xfId="0" applyNumberFormat="1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47" fillId="0" borderId="16" xfId="0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47" fillId="35" borderId="16" xfId="0" applyNumberFormat="1" applyFont="1" applyFill="1" applyBorder="1" applyAlignment="1">
      <alignment/>
    </xf>
    <xf numFmtId="14" fontId="43" fillId="0" borderId="16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43" fillId="25" borderId="16" xfId="0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3" fillId="0" borderId="18" xfId="0" applyFont="1" applyBorder="1" applyAlignment="1">
      <alignment wrapText="1"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28" sqref="E28"/>
    </sheetView>
  </sheetViews>
  <sheetFormatPr defaultColWidth="9.140625" defaultRowHeight="15"/>
  <cols>
    <col min="1" max="1" width="5.57421875" style="4" customWidth="1"/>
    <col min="2" max="2" width="34.7109375" style="4" hidden="1" customWidth="1"/>
    <col min="3" max="3" width="39.8515625" style="4" bestFit="1" customWidth="1"/>
    <col min="4" max="4" width="13.140625" style="4" bestFit="1" customWidth="1"/>
    <col min="5" max="5" width="19.00390625" style="4" customWidth="1"/>
    <col min="6" max="7" width="13.00390625" style="4" hidden="1" customWidth="1"/>
    <col min="8" max="8" width="21.28125" style="4" hidden="1" customWidth="1"/>
    <col min="9" max="9" width="9.28125" style="4" hidden="1" customWidth="1"/>
    <col min="10" max="10" width="10.8515625" style="4" hidden="1" customWidth="1"/>
    <col min="11" max="11" width="9.421875" style="4" hidden="1" customWidth="1"/>
    <col min="12" max="12" width="13.7109375" style="4" hidden="1" customWidth="1"/>
    <col min="13" max="14" width="10.8515625" style="4" hidden="1" customWidth="1"/>
    <col min="15" max="15" width="13.8515625" style="4" hidden="1" customWidth="1"/>
    <col min="16" max="16" width="16.8515625" style="4" hidden="1" customWidth="1"/>
    <col min="17" max="16384" width="9.140625" style="4" customWidth="1"/>
  </cols>
  <sheetData>
    <row r="1" spans="2:16" s="1" customFormat="1" ht="12">
      <c r="B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2.75" thickBot="1"/>
    <row r="3" spans="1:16" ht="60.75" thickBo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pans="1:16" ht="12">
      <c r="A4" s="9">
        <v>1</v>
      </c>
      <c r="B4" s="9" t="s">
        <v>17</v>
      </c>
      <c r="C4" s="9" t="s">
        <v>18</v>
      </c>
      <c r="D4" s="10">
        <v>0.04</v>
      </c>
      <c r="E4" s="11">
        <v>52916593.16</v>
      </c>
      <c r="F4" s="12">
        <v>40248</v>
      </c>
      <c r="G4" s="12">
        <v>40341</v>
      </c>
      <c r="H4" s="9" t="s">
        <v>19</v>
      </c>
      <c r="I4" s="11"/>
      <c r="J4" s="13">
        <v>40268</v>
      </c>
      <c r="K4" s="11">
        <f aca="true" t="shared" si="0" ref="K4:K20">DAYS360(F4,J4,FALSE)</f>
        <v>20</v>
      </c>
      <c r="L4" s="11"/>
      <c r="M4" s="12">
        <v>40339</v>
      </c>
      <c r="N4" s="14">
        <f>DAYS360(J4,M4,FALSE)</f>
        <v>70</v>
      </c>
      <c r="O4" s="11">
        <f>1034793.16-L4</f>
        <v>1034793.16</v>
      </c>
      <c r="P4" s="11">
        <f>E4+I4+L4+O4</f>
        <v>53951386.31999999</v>
      </c>
    </row>
    <row r="5" spans="1:16" ht="12">
      <c r="A5" s="15">
        <v>2</v>
      </c>
      <c r="B5" s="15" t="s">
        <v>20</v>
      </c>
      <c r="C5" s="15" t="s">
        <v>21</v>
      </c>
      <c r="D5" s="16">
        <v>0.042</v>
      </c>
      <c r="E5" s="14">
        <v>52735504.36</v>
      </c>
      <c r="F5" s="12">
        <v>40249</v>
      </c>
      <c r="G5" s="13">
        <v>40342</v>
      </c>
      <c r="H5" s="15" t="s">
        <v>19</v>
      </c>
      <c r="I5" s="14"/>
      <c r="J5" s="13">
        <v>40268</v>
      </c>
      <c r="K5" s="14">
        <f t="shared" si="0"/>
        <v>19</v>
      </c>
      <c r="L5" s="14"/>
      <c r="M5" s="12">
        <v>40340</v>
      </c>
      <c r="N5" s="14">
        <f>DAYS360(J5,M5,FALSE)</f>
        <v>71</v>
      </c>
      <c r="O5" s="14">
        <f>853704.36-L5</f>
        <v>853704.36</v>
      </c>
      <c r="P5" s="14">
        <f aca="true" t="shared" si="1" ref="P5:P20">E5+I5+L5+O5</f>
        <v>53589208.72</v>
      </c>
    </row>
    <row r="6" spans="1:16" ht="24">
      <c r="A6" s="15">
        <v>3</v>
      </c>
      <c r="B6" s="17" t="s">
        <v>22</v>
      </c>
      <c r="C6" s="17" t="s">
        <v>23</v>
      </c>
      <c r="D6" s="18">
        <v>0.0405</v>
      </c>
      <c r="E6" s="14">
        <v>52632025.04</v>
      </c>
      <c r="F6" s="12">
        <v>40248</v>
      </c>
      <c r="G6" s="13">
        <v>40341</v>
      </c>
      <c r="H6" s="15" t="s">
        <v>19</v>
      </c>
      <c r="I6" s="14"/>
      <c r="J6" s="13">
        <v>40268</v>
      </c>
      <c r="K6" s="14">
        <f t="shared" si="0"/>
        <v>20</v>
      </c>
      <c r="L6" s="14"/>
      <c r="M6" s="12">
        <v>40339</v>
      </c>
      <c r="N6" s="14">
        <f>DAYS360(J6,M6,FALSE)</f>
        <v>70</v>
      </c>
      <c r="O6" s="14">
        <f>750225.04-L6</f>
        <v>750225.04</v>
      </c>
      <c r="P6" s="14">
        <f t="shared" si="1"/>
        <v>53382250.08</v>
      </c>
    </row>
    <row r="7" spans="1:16" s="19" customFormat="1" ht="12" hidden="1">
      <c r="A7" s="15"/>
      <c r="B7" s="15"/>
      <c r="C7" s="15" t="s">
        <v>24</v>
      </c>
      <c r="D7" s="18">
        <v>0.0975</v>
      </c>
      <c r="E7" s="14"/>
      <c r="F7" s="12">
        <v>40126</v>
      </c>
      <c r="G7" s="13">
        <v>40241</v>
      </c>
      <c r="H7" s="15" t="s">
        <v>25</v>
      </c>
      <c r="I7" s="14"/>
      <c r="J7" s="13">
        <v>40241</v>
      </c>
      <c r="K7" s="14">
        <f>DAYS360(F7,J7,FALSE)</f>
        <v>115</v>
      </c>
      <c r="L7" s="14"/>
      <c r="M7" s="12"/>
      <c r="N7" s="14"/>
      <c r="O7" s="14"/>
      <c r="P7" s="14">
        <f t="shared" si="1"/>
        <v>0</v>
      </c>
    </row>
    <row r="8" spans="1:16" ht="12" hidden="1">
      <c r="A8" s="15"/>
      <c r="B8" s="15" t="s">
        <v>26</v>
      </c>
      <c r="C8" s="15" t="s">
        <v>24</v>
      </c>
      <c r="D8" s="18">
        <v>0.0875</v>
      </c>
      <c r="E8" s="14"/>
      <c r="F8" s="13">
        <v>40242</v>
      </c>
      <c r="G8" s="13">
        <v>40335</v>
      </c>
      <c r="H8" s="15" t="s">
        <v>27</v>
      </c>
      <c r="I8" s="14"/>
      <c r="J8" s="13">
        <v>40268</v>
      </c>
      <c r="K8" s="14">
        <f>DAYS360(F8,J8,FALSE)</f>
        <v>26</v>
      </c>
      <c r="L8" s="14"/>
      <c r="M8" s="13">
        <v>40335</v>
      </c>
      <c r="N8" s="14">
        <f>DAYS360(J8,M8,FALSE)</f>
        <v>66</v>
      </c>
      <c r="O8" s="14"/>
      <c r="P8" s="14">
        <f t="shared" si="1"/>
        <v>0</v>
      </c>
    </row>
    <row r="9" spans="1:16" ht="12" hidden="1">
      <c r="A9" s="15">
        <v>1</v>
      </c>
      <c r="B9" s="15" t="s">
        <v>28</v>
      </c>
      <c r="C9" s="9" t="s">
        <v>18</v>
      </c>
      <c r="D9" s="18">
        <v>0.04</v>
      </c>
      <c r="E9" s="14">
        <v>52916593.16</v>
      </c>
      <c r="F9" s="12">
        <v>40339</v>
      </c>
      <c r="G9" s="13">
        <v>40368</v>
      </c>
      <c r="H9" s="15" t="s">
        <v>29</v>
      </c>
      <c r="I9" s="14"/>
      <c r="J9" s="12">
        <v>40339</v>
      </c>
      <c r="K9" s="14"/>
      <c r="L9" s="14"/>
      <c r="M9" s="12">
        <v>40359</v>
      </c>
      <c r="N9" s="14">
        <f>DAYS360(J9,M9,FALSE)</f>
        <v>20</v>
      </c>
      <c r="O9" s="14"/>
      <c r="P9" s="14">
        <f t="shared" si="1"/>
        <v>52916593.16</v>
      </c>
    </row>
    <row r="10" spans="1:16" ht="12" hidden="1">
      <c r="A10" s="15">
        <v>2</v>
      </c>
      <c r="B10" s="15" t="s">
        <v>30</v>
      </c>
      <c r="C10" s="15" t="s">
        <v>21</v>
      </c>
      <c r="D10" s="18">
        <v>0.042</v>
      </c>
      <c r="E10" s="14">
        <v>52735504.35</v>
      </c>
      <c r="F10" s="12">
        <v>40340</v>
      </c>
      <c r="G10" s="13">
        <v>40368</v>
      </c>
      <c r="H10" s="15" t="s">
        <v>29</v>
      </c>
      <c r="I10" s="14"/>
      <c r="J10" s="12">
        <v>40340</v>
      </c>
      <c r="K10" s="14"/>
      <c r="L10" s="14"/>
      <c r="M10" s="12">
        <f>M9</f>
        <v>40359</v>
      </c>
      <c r="N10" s="14">
        <f>DAYS360(J10,M10,FALSE)</f>
        <v>19</v>
      </c>
      <c r="O10" s="14"/>
      <c r="P10" s="14">
        <f t="shared" si="1"/>
        <v>52735504.35</v>
      </c>
    </row>
    <row r="11" spans="1:16" ht="12" hidden="1">
      <c r="A11" s="15">
        <v>3</v>
      </c>
      <c r="B11" s="15" t="s">
        <v>31</v>
      </c>
      <c r="C11" s="17" t="s">
        <v>23</v>
      </c>
      <c r="D11" s="18">
        <v>0.0405</v>
      </c>
      <c r="E11" s="14">
        <v>52632025.04</v>
      </c>
      <c r="F11" s="12">
        <v>40339</v>
      </c>
      <c r="G11" s="13">
        <v>40368</v>
      </c>
      <c r="H11" s="15" t="s">
        <v>29</v>
      </c>
      <c r="I11" s="14"/>
      <c r="J11" s="12">
        <v>40339</v>
      </c>
      <c r="K11" s="14"/>
      <c r="L11" s="14"/>
      <c r="M11" s="12">
        <v>40359</v>
      </c>
      <c r="N11" s="14">
        <f>DAYS360(J11,M11,FALSE)</f>
        <v>20</v>
      </c>
      <c r="O11" s="14"/>
      <c r="P11" s="14">
        <f t="shared" si="1"/>
        <v>52632025.04</v>
      </c>
    </row>
    <row r="12" spans="1:16" ht="24">
      <c r="A12" s="15">
        <v>4</v>
      </c>
      <c r="B12" s="17" t="s">
        <v>32</v>
      </c>
      <c r="C12" s="17" t="s">
        <v>23</v>
      </c>
      <c r="D12" s="18">
        <v>0.0653</v>
      </c>
      <c r="E12" s="14">
        <v>7195000</v>
      </c>
      <c r="F12" s="12">
        <v>40219</v>
      </c>
      <c r="G12" s="13">
        <v>41329</v>
      </c>
      <c r="H12" s="15" t="s">
        <v>33</v>
      </c>
      <c r="I12" s="14"/>
      <c r="J12" s="13">
        <v>40268</v>
      </c>
      <c r="K12" s="14">
        <f>DAYS360(F12,J12,FALSE)</f>
        <v>51</v>
      </c>
      <c r="L12" s="14">
        <v>63073.54</v>
      </c>
      <c r="M12" s="12">
        <v>40359</v>
      </c>
      <c r="N12" s="14">
        <f>DAYS360(J12,M12,FALSE)</f>
        <v>90</v>
      </c>
      <c r="O12" s="14">
        <v>117136.57</v>
      </c>
      <c r="P12" s="14">
        <f t="shared" si="1"/>
        <v>7375210.11</v>
      </c>
    </row>
    <row r="13" spans="1:16" s="21" customFormat="1" ht="12.75">
      <c r="A13" s="15">
        <v>5</v>
      </c>
      <c r="B13" s="20" t="s">
        <v>34</v>
      </c>
      <c r="C13" s="15" t="s">
        <v>24</v>
      </c>
      <c r="D13" s="18">
        <v>0.08</v>
      </c>
      <c r="E13" s="14">
        <v>9070001</v>
      </c>
      <c r="F13" s="13">
        <v>40336</v>
      </c>
      <c r="G13" s="13">
        <v>41222</v>
      </c>
      <c r="H13" s="15" t="s">
        <v>27</v>
      </c>
      <c r="I13" s="14">
        <v>125986.02</v>
      </c>
      <c r="J13" s="13">
        <v>40336</v>
      </c>
      <c r="K13" s="14"/>
      <c r="L13" s="14">
        <f>211343.42</f>
        <v>211343.42</v>
      </c>
      <c r="M13" s="12">
        <v>40359</v>
      </c>
      <c r="N13" s="14">
        <f aca="true" t="shared" si="2" ref="N13:N20">DAYS360(J13,M13,FALSE)</f>
        <v>23</v>
      </c>
      <c r="O13" s="11">
        <v>193389.8</v>
      </c>
      <c r="P13" s="11">
        <f t="shared" si="1"/>
        <v>9600720.24</v>
      </c>
    </row>
    <row r="14" spans="1:16" ht="12">
      <c r="A14" s="15">
        <v>6</v>
      </c>
      <c r="B14" s="15" t="s">
        <v>35</v>
      </c>
      <c r="C14" s="15" t="s">
        <v>36</v>
      </c>
      <c r="D14" s="18">
        <v>0.0976</v>
      </c>
      <c r="E14" s="14">
        <v>3403000</v>
      </c>
      <c r="F14" s="12">
        <v>40219</v>
      </c>
      <c r="G14" s="13">
        <v>41329</v>
      </c>
      <c r="H14" s="15" t="s">
        <v>33</v>
      </c>
      <c r="I14" s="14"/>
      <c r="J14" s="13">
        <v>40268</v>
      </c>
      <c r="K14" s="14">
        <f t="shared" si="0"/>
        <v>51</v>
      </c>
      <c r="L14" s="14">
        <v>43677.74</v>
      </c>
      <c r="M14" s="12">
        <v>40359</v>
      </c>
      <c r="N14" s="14">
        <f t="shared" si="2"/>
        <v>90</v>
      </c>
      <c r="O14" s="14">
        <v>82805.72</v>
      </c>
      <c r="P14" s="14">
        <f t="shared" si="1"/>
        <v>3529483.4600000004</v>
      </c>
    </row>
    <row r="15" spans="1:16" ht="12">
      <c r="A15" s="15">
        <v>7</v>
      </c>
      <c r="B15" s="15" t="s">
        <v>37</v>
      </c>
      <c r="C15" s="15" t="s">
        <v>38</v>
      </c>
      <c r="D15" s="18">
        <v>0.071</v>
      </c>
      <c r="E15" s="14">
        <v>199000</v>
      </c>
      <c r="F15" s="12">
        <v>40218</v>
      </c>
      <c r="G15" s="13">
        <v>40582</v>
      </c>
      <c r="H15" s="15" t="s">
        <v>39</v>
      </c>
      <c r="I15" s="14"/>
      <c r="J15" s="13">
        <v>40268</v>
      </c>
      <c r="K15" s="14">
        <f t="shared" si="0"/>
        <v>52</v>
      </c>
      <c r="L15" s="14">
        <v>1935.48</v>
      </c>
      <c r="M15" s="12">
        <v>40359</v>
      </c>
      <c r="N15" s="14">
        <f t="shared" si="2"/>
        <v>90</v>
      </c>
      <c r="O15" s="14">
        <v>3522.57</v>
      </c>
      <c r="P15" s="14">
        <f t="shared" si="1"/>
        <v>204458.05000000002</v>
      </c>
    </row>
    <row r="16" spans="1:16" s="19" customFormat="1" ht="12">
      <c r="A16" s="15">
        <v>8</v>
      </c>
      <c r="B16" s="15" t="s">
        <v>40</v>
      </c>
      <c r="C16" s="15" t="s">
        <v>41</v>
      </c>
      <c r="D16" s="22">
        <v>0.14</v>
      </c>
      <c r="E16" s="14">
        <v>569300</v>
      </c>
      <c r="F16" s="12">
        <v>40177</v>
      </c>
      <c r="G16" s="13">
        <v>41271</v>
      </c>
      <c r="H16" s="15" t="s">
        <v>42</v>
      </c>
      <c r="I16" s="14">
        <v>126.58</v>
      </c>
      <c r="J16" s="13">
        <v>40268</v>
      </c>
      <c r="K16" s="14">
        <f t="shared" si="0"/>
        <v>90</v>
      </c>
      <c r="L16" s="14">
        <f>12493.22</f>
        <v>12493.22</v>
      </c>
      <c r="M16" s="12">
        <v>40359</v>
      </c>
      <c r="N16" s="14">
        <f t="shared" si="2"/>
        <v>90</v>
      </c>
      <c r="O16" s="14">
        <f>19870.91</f>
        <v>19870.91</v>
      </c>
      <c r="P16" s="14">
        <f t="shared" si="1"/>
        <v>601790.71</v>
      </c>
    </row>
    <row r="17" spans="1:16" ht="12" hidden="1">
      <c r="A17" s="15">
        <v>9</v>
      </c>
      <c r="B17" s="15" t="s">
        <v>43</v>
      </c>
      <c r="C17" s="15" t="s">
        <v>41</v>
      </c>
      <c r="D17" s="22">
        <v>0.14</v>
      </c>
      <c r="E17" s="14"/>
      <c r="F17" s="12">
        <v>40256</v>
      </c>
      <c r="G17" s="13">
        <v>41271</v>
      </c>
      <c r="H17" s="15" t="s">
        <v>42</v>
      </c>
      <c r="I17" s="14"/>
      <c r="J17" s="13">
        <v>40268</v>
      </c>
      <c r="K17" s="14">
        <f t="shared" si="0"/>
        <v>12</v>
      </c>
      <c r="L17" s="14"/>
      <c r="M17" s="12">
        <v>40359</v>
      </c>
      <c r="N17" s="14">
        <f t="shared" si="2"/>
        <v>90</v>
      </c>
      <c r="P17" s="14">
        <f>E17+I17+L17+O16</f>
        <v>19870.91</v>
      </c>
    </row>
    <row r="18" spans="1:16" s="19" customFormat="1" ht="12">
      <c r="A18" s="15">
        <v>9</v>
      </c>
      <c r="B18" s="15" t="s">
        <v>44</v>
      </c>
      <c r="C18" s="15" t="s">
        <v>45</v>
      </c>
      <c r="D18" s="22">
        <v>0.11</v>
      </c>
      <c r="E18" s="14">
        <f>3953700</f>
        <v>3953700</v>
      </c>
      <c r="F18" s="12">
        <v>40116</v>
      </c>
      <c r="G18" s="13">
        <v>40471</v>
      </c>
      <c r="H18" s="15" t="s">
        <v>46</v>
      </c>
      <c r="I18" s="14">
        <f>11392.39</f>
        <v>11392.39</v>
      </c>
      <c r="J18" s="13">
        <v>40268</v>
      </c>
      <c r="K18" s="14"/>
      <c r="L18" s="14">
        <v>38407</v>
      </c>
      <c r="M18" s="12">
        <v>40359</v>
      </c>
      <c r="N18" s="14">
        <f t="shared" si="2"/>
        <v>90</v>
      </c>
      <c r="O18" s="14">
        <v>108429</v>
      </c>
      <c r="P18" s="14">
        <f t="shared" si="1"/>
        <v>4111928.39</v>
      </c>
    </row>
    <row r="19" spans="1:16" s="19" customFormat="1" ht="12" hidden="1">
      <c r="A19" s="23"/>
      <c r="B19" s="24" t="s">
        <v>47</v>
      </c>
      <c r="C19" s="24" t="s">
        <v>45</v>
      </c>
      <c r="D19" s="25">
        <v>0.11</v>
      </c>
      <c r="E19" s="26"/>
      <c r="F19" s="27">
        <v>40177</v>
      </c>
      <c r="G19" s="28">
        <v>41202</v>
      </c>
      <c r="H19" s="23" t="s">
        <v>46</v>
      </c>
      <c r="I19" s="26"/>
      <c r="J19" s="28">
        <v>40268</v>
      </c>
      <c r="K19" s="29"/>
      <c r="L19" s="30">
        <f>(E19*D19)/360*K19</f>
        <v>0</v>
      </c>
      <c r="M19" s="31">
        <v>40359</v>
      </c>
      <c r="N19" s="32">
        <f t="shared" si="2"/>
        <v>90</v>
      </c>
      <c r="O19" s="33"/>
      <c r="P19" s="33">
        <f t="shared" si="1"/>
        <v>0</v>
      </c>
    </row>
    <row r="20" spans="1:16" s="43" customFormat="1" ht="12.75" hidden="1" thickBot="1">
      <c r="A20" s="34"/>
      <c r="B20" s="35" t="s">
        <v>48</v>
      </c>
      <c r="C20" s="36" t="s">
        <v>45</v>
      </c>
      <c r="D20" s="37">
        <v>0.11</v>
      </c>
      <c r="E20" s="38"/>
      <c r="F20" s="39">
        <v>40261</v>
      </c>
      <c r="G20" s="40">
        <f>G19</f>
        <v>41202</v>
      </c>
      <c r="H20" s="23" t="s">
        <v>46</v>
      </c>
      <c r="I20" s="38"/>
      <c r="J20" s="41">
        <v>40268</v>
      </c>
      <c r="K20" s="42">
        <f t="shared" si="0"/>
        <v>7</v>
      </c>
      <c r="L20" s="30"/>
      <c r="M20" s="31">
        <v>40359</v>
      </c>
      <c r="N20" s="32">
        <f t="shared" si="2"/>
        <v>90</v>
      </c>
      <c r="O20" s="33"/>
      <c r="P20" s="33">
        <f t="shared" si="1"/>
        <v>0</v>
      </c>
    </row>
    <row r="21" spans="1:16" s="43" customFormat="1" ht="24.75" thickBot="1">
      <c r="A21" s="44">
        <v>10</v>
      </c>
      <c r="B21" s="45"/>
      <c r="C21" s="46" t="s">
        <v>49</v>
      </c>
      <c r="D21" s="47"/>
      <c r="E21" s="48">
        <v>1031600</v>
      </c>
      <c r="F21" s="39"/>
      <c r="G21" s="39"/>
      <c r="H21" s="49"/>
      <c r="I21" s="48"/>
      <c r="J21" s="39"/>
      <c r="K21" s="50"/>
      <c r="L21" s="51"/>
      <c r="M21" s="52"/>
      <c r="N21" s="53"/>
      <c r="O21" s="54"/>
      <c r="P21" s="54"/>
    </row>
    <row r="22" spans="1:16" ht="12.75" thickBot="1">
      <c r="A22" s="55"/>
      <c r="B22" s="55"/>
      <c r="C22" s="7" t="s">
        <v>50</v>
      </c>
      <c r="D22" s="55"/>
      <c r="E22" s="56">
        <f>E4+E5+E6+E12+E13+E14+E15+E16+E18+E21</f>
        <v>183705723.56</v>
      </c>
      <c r="F22" s="55"/>
      <c r="G22" s="55"/>
      <c r="H22" s="55"/>
      <c r="I22" s="56">
        <f>I4+I5+I6+I12+I13+I14+I15+I16+I18</f>
        <v>137504.99</v>
      </c>
      <c r="J22" s="55"/>
      <c r="K22" s="55"/>
      <c r="L22" s="56">
        <f>L4+L5+L6+L12+L13+L14+L15+L16+L18</f>
        <v>370930.39999999997</v>
      </c>
      <c r="M22" s="55"/>
      <c r="N22" s="55"/>
      <c r="O22" s="56">
        <f>O12+O13+O14+O15+O16+O18</f>
        <v>525154.57</v>
      </c>
      <c r="P22" s="56">
        <f>P4+P5+P6+P12+P13+P14+P15+P16+P18</f>
        <v>186346436.08000004</v>
      </c>
    </row>
    <row r="23" spans="3:16" ht="24.75" hidden="1" thickBot="1">
      <c r="C23" s="57" t="s">
        <v>51</v>
      </c>
      <c r="P23" s="1"/>
    </row>
    <row r="24" spans="5:12" ht="12">
      <c r="E24" s="58"/>
      <c r="L24" s="5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PK6</dc:creator>
  <cp:keywords/>
  <dc:description/>
  <cp:lastModifiedBy>PK2</cp:lastModifiedBy>
  <dcterms:created xsi:type="dcterms:W3CDTF">2010-07-07T10:17:42Z</dcterms:created>
  <dcterms:modified xsi:type="dcterms:W3CDTF">2010-07-07T13:48:41Z</dcterms:modified>
  <cp:category/>
  <cp:version/>
  <cp:contentType/>
  <cp:contentStatus/>
</cp:coreProperties>
</file>